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621dcf3a4ac6ac/Documents/UUFCC Reports/"/>
    </mc:Choice>
  </mc:AlternateContent>
  <xr:revisionPtr revIDLastSave="65" documentId="8_{4427A697-83A9-4DDD-8992-75B26DE22B39}" xr6:coauthVersionLast="47" xr6:coauthVersionMax="47" xr10:uidLastSave="{577F1FC7-401E-4FE2-A538-2E42C86FCE18}"/>
  <bookViews>
    <workbookView xWindow="555" yWindow="450" windowWidth="23640" windowHeight="11280" xr2:uid="{8D1104C3-8DCD-4C72-BB03-7FE652FA3E19}"/>
  </bookViews>
  <sheets>
    <sheet name="Sheet1" sheetId="1" r:id="rId1"/>
  </sheets>
  <definedNames>
    <definedName name="_xlnm.Print_Area" localSheetId="0">Sheet1!$A$1:$G$60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9" i="1" s="1"/>
  <c r="D35" i="1"/>
  <c r="D34" i="1"/>
  <c r="B56" i="1"/>
  <c r="F25" i="1"/>
  <c r="C25" i="1"/>
  <c r="B25" i="1"/>
  <c r="F14" i="1"/>
  <c r="F58" i="1" s="1"/>
  <c r="C14" i="1"/>
  <c r="C58" i="1" s="1"/>
  <c r="B14" i="1"/>
  <c r="G14" i="1" s="1"/>
  <c r="F56" i="1"/>
  <c r="C56" i="1"/>
  <c r="D55" i="1"/>
  <c r="D54" i="1"/>
  <c r="D53" i="1"/>
  <c r="D52" i="1"/>
  <c r="F51" i="1"/>
  <c r="C51" i="1"/>
  <c r="B51" i="1"/>
  <c r="G51" i="1" s="1"/>
  <c r="G50" i="1"/>
  <c r="D50" i="1"/>
  <c r="G49" i="1"/>
  <c r="D49" i="1"/>
  <c r="G48" i="1"/>
  <c r="D48" i="1"/>
  <c r="G47" i="1"/>
  <c r="D47" i="1"/>
  <c r="F45" i="1"/>
  <c r="C45" i="1"/>
  <c r="B45" i="1"/>
  <c r="G44" i="1"/>
  <c r="D44" i="1"/>
  <c r="G43" i="1"/>
  <c r="D43" i="1"/>
  <c r="D45" i="1" s="1"/>
  <c r="G42" i="1"/>
  <c r="D42" i="1"/>
  <c r="G41" i="1"/>
  <c r="D41" i="1"/>
  <c r="F39" i="1"/>
  <c r="C39" i="1"/>
  <c r="B39" i="1"/>
  <c r="G38" i="1"/>
  <c r="G37" i="1"/>
  <c r="F36" i="1"/>
  <c r="C36" i="1"/>
  <c r="B36" i="1"/>
  <c r="G35" i="1"/>
  <c r="G34" i="1"/>
  <c r="F32" i="1"/>
  <c r="C32" i="1"/>
  <c r="B32" i="1"/>
  <c r="D31" i="1"/>
  <c r="G30" i="1"/>
  <c r="D30" i="1"/>
  <c r="G29" i="1"/>
  <c r="D29" i="1"/>
  <c r="G27" i="1"/>
  <c r="D27" i="1"/>
  <c r="G24" i="1"/>
  <c r="D24" i="1"/>
  <c r="G23" i="1"/>
  <c r="D23" i="1"/>
  <c r="G21" i="1"/>
  <c r="D21" i="1"/>
  <c r="D20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D25" i="1" l="1"/>
  <c r="D36" i="1"/>
  <c r="D14" i="1"/>
  <c r="B58" i="1"/>
  <c r="D56" i="1"/>
  <c r="G32" i="1"/>
  <c r="C57" i="1"/>
  <c r="C60" i="1" s="1"/>
  <c r="D51" i="1"/>
  <c r="B57" i="1"/>
  <c r="D32" i="1"/>
  <c r="G36" i="1"/>
  <c r="G25" i="1"/>
  <c r="G39" i="1"/>
  <c r="G45" i="1"/>
  <c r="F57" i="1"/>
  <c r="D58" i="1" l="1"/>
  <c r="B60" i="1"/>
  <c r="D57" i="1"/>
  <c r="G57" i="1"/>
  <c r="D60" i="1" l="1"/>
</calcChain>
</file>

<file path=xl/sharedStrings.xml><?xml version="1.0" encoding="utf-8"?>
<sst xmlns="http://schemas.openxmlformats.org/spreadsheetml/2006/main" count="89" uniqueCount="65">
  <si>
    <t xml:space="preserve">                                                                     UUFCC YEAR-T0-DATE INCOME STATEMENT</t>
  </si>
  <si>
    <t xml:space="preserve">    1 of 2</t>
  </si>
  <si>
    <t xml:space="preserve">         YTD </t>
  </si>
  <si>
    <t xml:space="preserve">        YTD </t>
  </si>
  <si>
    <t xml:space="preserve">          YTD </t>
  </si>
  <si>
    <t xml:space="preserve">          23/24</t>
  </si>
  <si>
    <t xml:space="preserve">    % OF</t>
  </si>
  <si>
    <t>INCOME</t>
  </si>
  <si>
    <r>
      <rPr>
        <sz val="11"/>
        <color theme="1"/>
        <rFont val="Calibri"/>
        <family val="2"/>
        <scheme val="minor"/>
      </rPr>
      <t xml:space="preserve">      </t>
    </r>
    <r>
      <rPr>
        <u/>
        <sz val="11"/>
        <color rgb="FF000000"/>
        <rFont val="Calibri"/>
        <family val="2"/>
        <charset val="1"/>
      </rPr>
      <t xml:space="preserve"> Budget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</si>
  <si>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+/-</t>
  </si>
  <si>
    <t xml:space="preserve">     23/24</t>
  </si>
  <si>
    <t xml:space="preserve"> </t>
  </si>
  <si>
    <t>Pledges</t>
  </si>
  <si>
    <t>Sunday Offerings</t>
  </si>
  <si>
    <t>Donations</t>
  </si>
  <si>
    <t>Fundraising</t>
  </si>
  <si>
    <t xml:space="preserve"> Rental</t>
  </si>
  <si>
    <t>Endowment</t>
  </si>
  <si>
    <t>Interest &amp; Other Income</t>
  </si>
  <si>
    <t>Total Income</t>
  </si>
  <si>
    <t xml:space="preserve"> Administration</t>
  </si>
  <si>
    <t>General Assembly</t>
  </si>
  <si>
    <t>Hospitality &amp; Caring</t>
  </si>
  <si>
    <t>Professional Fees</t>
  </si>
  <si>
    <t>Insurance</t>
  </si>
  <si>
    <t>Total Administration</t>
  </si>
  <si>
    <t>UUA Annual Program Fund</t>
  </si>
  <si>
    <t>Personnel</t>
  </si>
  <si>
    <t>Salaries</t>
  </si>
  <si>
    <t>Taxes &amp; Benefits</t>
  </si>
  <si>
    <t>Teck Coordinator</t>
  </si>
  <si>
    <t>Total Personal</t>
  </si>
  <si>
    <t>Building and Grounds</t>
  </si>
  <si>
    <t>Grounds Maintenance</t>
  </si>
  <si>
    <t>Total Building and Grounds</t>
  </si>
  <si>
    <t>Power, Water &amp; Sewer</t>
  </si>
  <si>
    <t>Trash &amp; Recycling Removal</t>
  </si>
  <si>
    <t>Total Utilities and Services</t>
  </si>
  <si>
    <t>Office</t>
  </si>
  <si>
    <t>Postage</t>
  </si>
  <si>
    <t>Software / Website</t>
  </si>
  <si>
    <t>Phone &amp; Internet / TV</t>
  </si>
  <si>
    <t>Supplies</t>
  </si>
  <si>
    <t>Total Office</t>
  </si>
  <si>
    <t>Committee/Programs</t>
  </si>
  <si>
    <t>Worship</t>
  </si>
  <si>
    <t>Interim Ministerial Supp</t>
  </si>
  <si>
    <t>Communication / Advertising</t>
  </si>
  <si>
    <t>Music Program &amp; Other</t>
  </si>
  <si>
    <t>Total Committee/Programs</t>
  </si>
  <si>
    <t>Editorial Board</t>
  </si>
  <si>
    <t>Social  Justice</t>
  </si>
  <si>
    <t>Immigration Justice</t>
  </si>
  <si>
    <t>Other Programs</t>
  </si>
  <si>
    <t>Total Other Programs</t>
  </si>
  <si>
    <t>Total Expenses</t>
  </si>
  <si>
    <t>Net Income / ( Loss)</t>
  </si>
  <si>
    <t xml:space="preserve">    FULL YEAR</t>
  </si>
  <si>
    <r>
      <t xml:space="preserve">       </t>
    </r>
    <r>
      <rPr>
        <u/>
        <sz val="11"/>
        <color rgb="FF000000"/>
        <rFont val="Calibri"/>
        <family val="2"/>
        <charset val="1"/>
      </rPr>
      <t>Budget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</si>
  <si>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</t>
    </r>
    <r>
      <rPr>
        <u/>
        <sz val="11"/>
        <color rgb="FF000000"/>
        <rFont val="Calibri"/>
        <family val="2"/>
        <charset val="1"/>
      </rPr>
      <t xml:space="preserve">Budget </t>
    </r>
  </si>
  <si>
    <r>
      <t xml:space="preserve">    </t>
    </r>
    <r>
      <rPr>
        <u/>
        <sz val="11"/>
        <color rgb="FF000000"/>
        <rFont val="Calibri"/>
        <family val="2"/>
        <charset val="1"/>
      </rPr>
      <t>Actual</t>
    </r>
  </si>
  <si>
    <t>EXPENCES</t>
  </si>
  <si>
    <t>Other Admin Expenses</t>
  </si>
  <si>
    <t>Building Mainteand Repairs</t>
  </si>
  <si>
    <t xml:space="preserve">    10 Months Ending January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</si>
</sst>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_);_(* \(#,##0\);_(* \-??_);_(@_)"/>
    <numFmt numFmtId="166" formatCode="_(\$* #,##0_);_(\$* \(#,##0\);_(\$* \-??_);_(@_)"/>
    <numFmt numFmtId="167" formatCode="[$-409]#,##0"/>
    <numFmt numFmtId="168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9C5700"/>
      <name val="Calibri"/>
      <family val="2"/>
      <charset val="1"/>
    </font>
    <font>
      <b/>
      <sz val="11"/>
      <color rgb="FF9C57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rgb="FFFFE699"/>
        <b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" borderId="0" applyBorder="0" applyProtection="0"/>
    <xf numFmtId="0" fontId="6" fillId="4" borderId="0" applyBorder="0" applyProtection="0"/>
  </cellStyleXfs>
  <cellXfs count="6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5" fontId="7" fillId="0" borderId="0" xfId="1" applyNumberFormat="1" applyFont="1" applyBorder="1" applyProtection="1"/>
    <xf numFmtId="165" fontId="1" fillId="0" borderId="0" xfId="1" applyNumberFormat="1" applyBorder="1" applyProtection="1"/>
    <xf numFmtId="10" fontId="1" fillId="0" borderId="0" xfId="3" applyNumberFormat="1" applyBorder="1" applyProtection="1"/>
    <xf numFmtId="166" fontId="5" fillId="0" borderId="0" xfId="2" applyNumberFormat="1" applyFont="1" applyBorder="1" applyProtection="1"/>
    <xf numFmtId="0" fontId="8" fillId="3" borderId="0" xfId="4" applyFill="1" applyBorder="1" applyProtection="1"/>
    <xf numFmtId="165" fontId="8" fillId="3" borderId="0" xfId="4" applyNumberFormat="1" applyFill="1" applyBorder="1" applyProtection="1"/>
    <xf numFmtId="0" fontId="0" fillId="0" borderId="0" xfId="0" applyAlignment="1">
      <alignment vertical="center"/>
    </xf>
    <xf numFmtId="165" fontId="1" fillId="3" borderId="0" xfId="1" applyNumberFormat="1" applyFill="1" applyBorder="1" applyProtection="1"/>
    <xf numFmtId="168" fontId="1" fillId="0" borderId="0" xfId="3" applyNumberFormat="1" applyBorder="1" applyProtection="1"/>
    <xf numFmtId="165" fontId="5" fillId="0" borderId="0" xfId="1" applyNumberFormat="1" applyFont="1" applyBorder="1" applyProtection="1"/>
    <xf numFmtId="165" fontId="1" fillId="0" borderId="0" xfId="1" applyNumberFormat="1"/>
    <xf numFmtId="0" fontId="9" fillId="3" borderId="0" xfId="4" applyFont="1" applyFill="1" applyBorder="1" applyProtection="1"/>
    <xf numFmtId="10" fontId="1" fillId="3" borderId="0" xfId="3" applyNumberFormat="1" applyFill="1" applyBorder="1" applyProtection="1"/>
    <xf numFmtId="0" fontId="0" fillId="3" borderId="0" xfId="0" applyFill="1"/>
    <xf numFmtId="0" fontId="4" fillId="3" borderId="0" xfId="5" applyFont="1" applyFill="1" applyBorder="1" applyProtection="1"/>
    <xf numFmtId="165" fontId="6" fillId="3" borderId="0" xfId="5" applyNumberFormat="1" applyFill="1" applyBorder="1" applyProtection="1"/>
    <xf numFmtId="0" fontId="10" fillId="0" borderId="0" xfId="0" applyFont="1"/>
    <xf numFmtId="165" fontId="7" fillId="0" borderId="0" xfId="0" applyNumberFormat="1" applyFont="1"/>
    <xf numFmtId="10" fontId="7" fillId="0" borderId="0" xfId="3" applyNumberFormat="1" applyFont="1" applyBorder="1" applyProtection="1"/>
    <xf numFmtId="165" fontId="7" fillId="0" borderId="0" xfId="3" applyNumberFormat="1" applyFont="1" applyBorder="1" applyProtection="1"/>
    <xf numFmtId="0" fontId="7" fillId="0" borderId="0" xfId="0" applyFont="1"/>
    <xf numFmtId="165" fontId="1" fillId="5" borderId="0" xfId="1" applyNumberFormat="1" applyFill="1" applyBorder="1" applyProtection="1"/>
    <xf numFmtId="165" fontId="0" fillId="3" borderId="0" xfId="0" applyNumberFormat="1" applyFill="1"/>
    <xf numFmtId="10" fontId="7" fillId="3" borderId="0" xfId="3" applyNumberFormat="1" applyFont="1" applyFill="1" applyBorder="1" applyProtection="1"/>
    <xf numFmtId="0" fontId="11" fillId="0" borderId="0" xfId="0" applyFont="1"/>
    <xf numFmtId="165" fontId="1" fillId="0" borderId="0" xfId="1" applyNumberFormat="1" applyFont="1" applyBorder="1" applyProtection="1"/>
    <xf numFmtId="3" fontId="6" fillId="0" borderId="0" xfId="2" applyNumberFormat="1" applyFont="1" applyBorder="1" applyProtection="1"/>
    <xf numFmtId="0" fontId="0" fillId="6" borderId="0" xfId="0" applyFill="1"/>
    <xf numFmtId="0" fontId="12" fillId="0" borderId="0" xfId="0" applyFont="1"/>
    <xf numFmtId="0" fontId="13" fillId="7" borderId="0" xfId="4" applyFont="1" applyFill="1" applyBorder="1" applyProtection="1"/>
    <xf numFmtId="165" fontId="14" fillId="7" borderId="0" xfId="4" applyNumberFormat="1" applyFont="1" applyFill="1" applyBorder="1" applyProtection="1"/>
    <xf numFmtId="165" fontId="12" fillId="7" borderId="0" xfId="1" applyNumberFormat="1" applyFont="1" applyFill="1" applyBorder="1" applyProtection="1"/>
    <xf numFmtId="10" fontId="12" fillId="7" borderId="0" xfId="3" applyNumberFormat="1" applyFont="1" applyFill="1" applyBorder="1" applyProtection="1"/>
    <xf numFmtId="165" fontId="12" fillId="7" borderId="0" xfId="0" applyNumberFormat="1" applyFont="1" applyFill="1"/>
    <xf numFmtId="0" fontId="12" fillId="7" borderId="0" xfId="0" applyFont="1" applyFill="1"/>
    <xf numFmtId="0" fontId="0" fillId="5" borderId="0" xfId="0" applyFill="1"/>
    <xf numFmtId="165" fontId="0" fillId="5" borderId="0" xfId="0" applyNumberFormat="1" applyFill="1"/>
    <xf numFmtId="0" fontId="15" fillId="3" borderId="0" xfId="4" applyFont="1" applyFill="1" applyBorder="1" applyProtection="1"/>
    <xf numFmtId="167" fontId="15" fillId="3" borderId="0" xfId="4" applyNumberFormat="1" applyFont="1" applyFill="1" applyBorder="1" applyProtection="1"/>
    <xf numFmtId="3" fontId="15" fillId="3" borderId="0" xfId="4" applyNumberFormat="1" applyFont="1" applyFill="1" applyBorder="1" applyProtection="1"/>
    <xf numFmtId="10" fontId="15" fillId="3" borderId="0" xfId="4" applyNumberFormat="1" applyFont="1" applyFill="1" applyBorder="1" applyProtection="1"/>
    <xf numFmtId="0" fontId="16" fillId="3" borderId="0" xfId="4" applyFont="1" applyFill="1" applyBorder="1" applyProtection="1"/>
    <xf numFmtId="165" fontId="16" fillId="3" borderId="0" xfId="4" applyNumberFormat="1" applyFont="1" applyFill="1" applyBorder="1" applyProtection="1"/>
    <xf numFmtId="3" fontId="16" fillId="3" borderId="0" xfId="4" applyNumberFormat="1" applyFont="1" applyFill="1" applyBorder="1" applyProtection="1"/>
    <xf numFmtId="165" fontId="1" fillId="3" borderId="0" xfId="1" applyNumberFormat="1" applyFont="1" applyFill="1" applyBorder="1" applyProtection="1"/>
    <xf numFmtId="10" fontId="16" fillId="3" borderId="0" xfId="4" applyNumberFormat="1" applyFont="1" applyFill="1" applyBorder="1" applyProtection="1"/>
    <xf numFmtId="0" fontId="13" fillId="3" borderId="0" xfId="4" applyFont="1" applyFill="1" applyBorder="1" applyProtection="1"/>
    <xf numFmtId="3" fontId="14" fillId="3" borderId="0" xfId="4" applyNumberFormat="1" applyFont="1" applyFill="1" applyBorder="1" applyProtection="1"/>
    <xf numFmtId="166" fontId="14" fillId="3" borderId="0" xfId="4" applyNumberFormat="1" applyFont="1" applyFill="1" applyBorder="1" applyProtection="1"/>
    <xf numFmtId="10" fontId="12" fillId="3" borderId="0" xfId="3" applyNumberFormat="1" applyFont="1" applyFill="1" applyBorder="1" applyProtection="1"/>
    <xf numFmtId="0" fontId="17" fillId="3" borderId="0" xfId="4" applyFont="1" applyFill="1" applyBorder="1" applyProtection="1"/>
    <xf numFmtId="0" fontId="1" fillId="0" borderId="0" xfId="0" applyFont="1"/>
    <xf numFmtId="10" fontId="1" fillId="5" borderId="0" xfId="3" applyNumberFormat="1" applyFill="1" applyBorder="1" applyProtection="1"/>
    <xf numFmtId="165" fontId="14" fillId="3" borderId="0" xfId="4" applyNumberFormat="1" applyFont="1" applyFill="1" applyBorder="1" applyProtection="1"/>
    <xf numFmtId="165" fontId="18" fillId="3" borderId="0" xfId="4" applyNumberFormat="1" applyFont="1" applyFill="1" applyBorder="1" applyProtection="1"/>
    <xf numFmtId="0" fontId="19" fillId="3" borderId="0" xfId="4" applyFont="1" applyFill="1" applyBorder="1" applyProtection="1"/>
  </cellXfs>
  <cellStyles count="6">
    <cellStyle name="Comma" xfId="1" builtinId="3"/>
    <cellStyle name="Currency" xfId="2" builtinId="4"/>
    <cellStyle name="Excel Built-in 40% - Accent4" xfId="5" xr:uid="{E3292A9E-C73F-4AEC-A601-6E30B6CA9784}"/>
    <cellStyle name="Excel Built-in Neutral" xfId="4" xr:uid="{95185B93-F4AD-411F-BC02-38B68C497DB5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AA46-8C8E-4BC5-AB7C-082387B2D212}">
  <dimension ref="A2:N60"/>
  <sheetViews>
    <sheetView tabSelected="1" topLeftCell="A42" workbookViewId="0">
      <selection activeCell="I55" sqref="I55"/>
    </sheetView>
  </sheetViews>
  <sheetFormatPr defaultRowHeight="15" x14ac:dyDescent="0.25"/>
  <cols>
    <col min="1" max="1" width="29" bestFit="1" customWidth="1"/>
    <col min="2" max="2" width="8.7109375" bestFit="1" customWidth="1"/>
    <col min="5" max="5" width="2.7109375" customWidth="1"/>
    <col min="6" max="6" width="11.5703125" bestFit="1" customWidth="1"/>
    <col min="7" max="7" width="8.5703125" bestFit="1" customWidth="1"/>
  </cols>
  <sheetData>
    <row r="2" spans="1:14" x14ac:dyDescent="0.25">
      <c r="A2" t="s">
        <v>0</v>
      </c>
      <c r="G2" s="1" t="s">
        <v>1</v>
      </c>
    </row>
    <row r="3" spans="1:14" x14ac:dyDescent="0.25">
      <c r="A3" s="2"/>
      <c r="B3" t="s">
        <v>64</v>
      </c>
      <c r="F3" s="2"/>
      <c r="G3" s="2">
        <v>45337</v>
      </c>
    </row>
    <row r="4" spans="1:14" x14ac:dyDescent="0.25">
      <c r="B4" t="s">
        <v>2</v>
      </c>
      <c r="C4" t="s">
        <v>3</v>
      </c>
      <c r="D4" t="s">
        <v>4</v>
      </c>
      <c r="F4" t="s">
        <v>5</v>
      </c>
      <c r="G4" t="s">
        <v>6</v>
      </c>
      <c r="M4" t="s">
        <v>11</v>
      </c>
    </row>
    <row r="5" spans="1:14" x14ac:dyDescent="0.25">
      <c r="A5" s="3" t="s">
        <v>7</v>
      </c>
      <c r="B5" t="s">
        <v>60</v>
      </c>
      <c r="C5" t="s">
        <v>8</v>
      </c>
      <c r="D5" s="4" t="s">
        <v>9</v>
      </c>
      <c r="F5" t="s">
        <v>57</v>
      </c>
      <c r="G5" t="s">
        <v>10</v>
      </c>
    </row>
    <row r="6" spans="1:14" x14ac:dyDescent="0.25">
      <c r="B6" t="s">
        <v>11</v>
      </c>
      <c r="F6" t="s">
        <v>58</v>
      </c>
      <c r="G6" t="s">
        <v>59</v>
      </c>
    </row>
    <row r="7" spans="1:14" ht="15.75" x14ac:dyDescent="0.25">
      <c r="A7" t="s">
        <v>12</v>
      </c>
      <c r="B7" s="5">
        <v>70512</v>
      </c>
      <c r="C7" s="5">
        <v>89200</v>
      </c>
      <c r="D7" s="6">
        <f t="shared" ref="D7:D12" si="0">SUM(B7-C7)</f>
        <v>-18688</v>
      </c>
      <c r="F7" s="6">
        <v>100000</v>
      </c>
      <c r="G7" s="7">
        <f t="shared" ref="G7:G12" si="1">SUM(B7/F7)</f>
        <v>0.70511999999999997</v>
      </c>
    </row>
    <row r="8" spans="1:14" ht="15.75" x14ac:dyDescent="0.25">
      <c r="A8" t="s">
        <v>13</v>
      </c>
      <c r="B8" s="5">
        <v>4942</v>
      </c>
      <c r="C8" s="5">
        <v>3600</v>
      </c>
      <c r="D8" s="6">
        <f t="shared" si="0"/>
        <v>1342</v>
      </c>
      <c r="F8" s="6">
        <v>4800</v>
      </c>
      <c r="G8" s="7">
        <f t="shared" si="1"/>
        <v>1.0295833333333333</v>
      </c>
    </row>
    <row r="9" spans="1:14" ht="15.75" x14ac:dyDescent="0.25">
      <c r="A9" t="s">
        <v>14</v>
      </c>
      <c r="B9" s="5">
        <v>4609</v>
      </c>
      <c r="C9" s="5">
        <v>4200</v>
      </c>
      <c r="D9" s="6">
        <f t="shared" si="0"/>
        <v>409</v>
      </c>
      <c r="F9" s="6">
        <v>5700</v>
      </c>
      <c r="G9" s="7">
        <f t="shared" si="1"/>
        <v>0.8085964912280702</v>
      </c>
      <c r="L9" t="s">
        <v>11</v>
      </c>
    </row>
    <row r="10" spans="1:14" ht="15.75" x14ac:dyDescent="0.25">
      <c r="A10" t="s">
        <v>15</v>
      </c>
      <c r="B10" s="5">
        <v>793</v>
      </c>
      <c r="C10" s="5">
        <v>2000</v>
      </c>
      <c r="D10" s="6">
        <f t="shared" si="0"/>
        <v>-1207</v>
      </c>
      <c r="F10" s="6">
        <v>6600</v>
      </c>
      <c r="G10" s="7">
        <f t="shared" si="1"/>
        <v>0.12015151515151515</v>
      </c>
    </row>
    <row r="11" spans="1:14" ht="15.75" x14ac:dyDescent="0.25">
      <c r="A11" t="s">
        <v>16</v>
      </c>
      <c r="B11" s="5">
        <v>2625</v>
      </c>
      <c r="C11" s="5">
        <v>590</v>
      </c>
      <c r="D11" s="6">
        <f t="shared" si="0"/>
        <v>2035</v>
      </c>
      <c r="F11" s="6">
        <v>740</v>
      </c>
      <c r="G11" s="7">
        <f t="shared" si="1"/>
        <v>3.5472972972972974</v>
      </c>
    </row>
    <row r="12" spans="1:14" ht="15.75" x14ac:dyDescent="0.25">
      <c r="A12" t="s">
        <v>17</v>
      </c>
      <c r="B12" s="6">
        <v>6200</v>
      </c>
      <c r="C12" s="5">
        <v>6000</v>
      </c>
      <c r="D12" s="6">
        <f t="shared" si="0"/>
        <v>200</v>
      </c>
      <c r="F12" s="6">
        <v>6000</v>
      </c>
      <c r="G12" s="7">
        <f t="shared" si="1"/>
        <v>1.0333333333333334</v>
      </c>
    </row>
    <row r="13" spans="1:14" x14ac:dyDescent="0.25">
      <c r="A13" t="s">
        <v>18</v>
      </c>
      <c r="B13" s="30">
        <v>777</v>
      </c>
      <c r="C13">
        <v>750</v>
      </c>
      <c r="D13" s="30">
        <f>SUM(B13-C13)</f>
        <v>27</v>
      </c>
      <c r="E13" s="8"/>
      <c r="F13" s="31">
        <v>900</v>
      </c>
      <c r="G13" s="7">
        <f>SUM(B13/F13)</f>
        <v>0.86333333333333329</v>
      </c>
    </row>
    <row r="14" spans="1:14" x14ac:dyDescent="0.25">
      <c r="A14" s="40" t="s">
        <v>19</v>
      </c>
      <c r="B14" s="41">
        <f>SUM(B7:B13)</f>
        <v>90458</v>
      </c>
      <c r="C14" s="41">
        <f>SUM(C7:C13)</f>
        <v>106340</v>
      </c>
      <c r="D14" s="26">
        <f>SUM(B14-C14)</f>
        <v>-15882</v>
      </c>
      <c r="E14" s="40"/>
      <c r="F14" s="41">
        <f>SUM(F7:F13)</f>
        <v>124740</v>
      </c>
      <c r="G14" s="57">
        <f>SUM(B14/F14)</f>
        <v>0.72517235850569184</v>
      </c>
    </row>
    <row r="15" spans="1:14" x14ac:dyDescent="0.25">
      <c r="A15" t="s">
        <v>0</v>
      </c>
      <c r="G15" s="1" t="s">
        <v>1</v>
      </c>
      <c r="N15" t="s">
        <v>11</v>
      </c>
    </row>
    <row r="16" spans="1:14" x14ac:dyDescent="0.25">
      <c r="A16" s="2"/>
      <c r="B16" t="s">
        <v>64</v>
      </c>
      <c r="F16" s="2"/>
      <c r="G16" s="2">
        <v>45337</v>
      </c>
      <c r="I16" t="s">
        <v>11</v>
      </c>
    </row>
    <row r="17" spans="1:10" x14ac:dyDescent="0.25">
      <c r="A17" s="29" t="s">
        <v>61</v>
      </c>
      <c r="B17" t="s">
        <v>2</v>
      </c>
      <c r="C17" t="s">
        <v>3</v>
      </c>
      <c r="D17" t="s">
        <v>4</v>
      </c>
      <c r="F17" t="s">
        <v>5</v>
      </c>
      <c r="G17" t="s">
        <v>6</v>
      </c>
    </row>
    <row r="18" spans="1:10" x14ac:dyDescent="0.25">
      <c r="A18" s="2"/>
      <c r="B18" t="s">
        <v>60</v>
      </c>
      <c r="C18" t="s">
        <v>8</v>
      </c>
      <c r="D18" s="4" t="s">
        <v>9</v>
      </c>
      <c r="F18" t="s">
        <v>57</v>
      </c>
      <c r="G18" t="s">
        <v>10</v>
      </c>
    </row>
    <row r="19" spans="1:10" x14ac:dyDescent="0.25">
      <c r="A19" s="3" t="s">
        <v>20</v>
      </c>
      <c r="B19" t="s">
        <v>11</v>
      </c>
      <c r="F19" t="s">
        <v>58</v>
      </c>
      <c r="G19" t="s">
        <v>59</v>
      </c>
    </row>
    <row r="20" spans="1:10" x14ac:dyDescent="0.25">
      <c r="A20" t="s">
        <v>21</v>
      </c>
      <c r="B20" s="6">
        <v>1000</v>
      </c>
      <c r="C20" s="6">
        <v>1500</v>
      </c>
      <c r="D20" s="6">
        <f>SUM(B20-C20)</f>
        <v>-500</v>
      </c>
      <c r="F20" s="6">
        <v>1500</v>
      </c>
    </row>
    <row r="21" spans="1:10" x14ac:dyDescent="0.25">
      <c r="A21" t="s">
        <v>22</v>
      </c>
      <c r="B21" s="6">
        <v>52</v>
      </c>
      <c r="C21" s="6">
        <v>670</v>
      </c>
      <c r="D21" s="6">
        <f>SUM(B21-C21)</f>
        <v>-618</v>
      </c>
      <c r="F21" s="6">
        <v>800</v>
      </c>
      <c r="G21" s="7">
        <f>SUM(B21/F21)</f>
        <v>6.5000000000000002E-2</v>
      </c>
    </row>
    <row r="22" spans="1:10" x14ac:dyDescent="0.25">
      <c r="A22" s="11" t="s">
        <v>23</v>
      </c>
      <c r="B22" s="6">
        <v>9985</v>
      </c>
      <c r="C22" s="6">
        <v>4000</v>
      </c>
      <c r="D22" s="6">
        <v>3371</v>
      </c>
      <c r="F22" s="6">
        <v>4800</v>
      </c>
      <c r="G22" s="7">
        <v>1.2022999999999999</v>
      </c>
    </row>
    <row r="23" spans="1:10" x14ac:dyDescent="0.25">
      <c r="A23" t="s">
        <v>24</v>
      </c>
      <c r="B23" s="6">
        <v>3632</v>
      </c>
      <c r="C23" s="6">
        <v>1700</v>
      </c>
      <c r="D23" s="6">
        <f>SUM(B23-C23)</f>
        <v>1932</v>
      </c>
      <c r="F23" s="6">
        <v>7700</v>
      </c>
      <c r="G23" s="7">
        <f>SUM(B23/F23)</f>
        <v>0.47168831168831171</v>
      </c>
    </row>
    <row r="24" spans="1:10" x14ac:dyDescent="0.25">
      <c r="A24" t="s">
        <v>62</v>
      </c>
      <c r="B24" s="6">
        <v>241</v>
      </c>
      <c r="C24" s="6">
        <v>175</v>
      </c>
      <c r="D24" s="6">
        <f>SUM(B24-C24)</f>
        <v>66</v>
      </c>
      <c r="E24" s="4"/>
      <c r="F24" s="6">
        <v>200</v>
      </c>
      <c r="G24" s="7">
        <f>SUM(B24/F24)</f>
        <v>1.2050000000000001</v>
      </c>
    </row>
    <row r="25" spans="1:10" x14ac:dyDescent="0.25">
      <c r="A25" s="42" t="s">
        <v>25</v>
      </c>
      <c r="B25" s="43">
        <f>SUM(B20:B24)</f>
        <v>14910</v>
      </c>
      <c r="C25" s="43">
        <f>SUM(C20:C24)</f>
        <v>8045</v>
      </c>
      <c r="D25" s="43">
        <f>SUM(D20:D24)</f>
        <v>4251</v>
      </c>
      <c r="E25" s="44"/>
      <c r="F25" s="43">
        <f>SUM(F20:F24)</f>
        <v>15000</v>
      </c>
      <c r="G25" s="45">
        <f>SUM(B25/F25)</f>
        <v>0.99399999999999999</v>
      </c>
    </row>
    <row r="27" spans="1:10" x14ac:dyDescent="0.25">
      <c r="A27" s="46" t="s">
        <v>26</v>
      </c>
      <c r="B27" s="47">
        <v>9048</v>
      </c>
      <c r="C27" s="48">
        <v>11000</v>
      </c>
      <c r="D27" s="49">
        <f>SUM(B27-C27)</f>
        <v>-1952</v>
      </c>
      <c r="E27" s="46"/>
      <c r="F27" s="48">
        <v>11000</v>
      </c>
      <c r="G27" s="50">
        <f>SUM(B27/F27)</f>
        <v>0.82254545454545458</v>
      </c>
    </row>
    <row r="28" spans="1:10" x14ac:dyDescent="0.25">
      <c r="A28" s="3" t="s">
        <v>27</v>
      </c>
      <c r="B28" s="6"/>
      <c r="C28" s="6"/>
      <c r="D28" s="6"/>
      <c r="F28" s="6"/>
      <c r="G28" s="13" t="s">
        <v>11</v>
      </c>
    </row>
    <row r="29" spans="1:10" x14ac:dyDescent="0.25">
      <c r="A29" t="s">
        <v>28</v>
      </c>
      <c r="B29" s="6">
        <v>24533</v>
      </c>
      <c r="C29" s="6">
        <v>32750</v>
      </c>
      <c r="D29" s="6">
        <f>SUM(B29-C29)</f>
        <v>-8217</v>
      </c>
      <c r="F29" s="6">
        <v>39300</v>
      </c>
      <c r="G29" s="7">
        <f>SUM(B29/F29)</f>
        <v>0.62424936386768448</v>
      </c>
    </row>
    <row r="30" spans="1:10" x14ac:dyDescent="0.25">
      <c r="A30" t="s">
        <v>29</v>
      </c>
      <c r="B30" s="6">
        <v>4730</v>
      </c>
      <c r="C30" s="6">
        <v>5250</v>
      </c>
      <c r="D30" s="6">
        <f>SUM(B30-C30)</f>
        <v>-520</v>
      </c>
      <c r="E30" s="14"/>
      <c r="F30" s="6">
        <v>6300</v>
      </c>
      <c r="G30" s="7">
        <f>SUM(B30/F30)</f>
        <v>0.75079365079365079</v>
      </c>
    </row>
    <row r="31" spans="1:10" x14ac:dyDescent="0.25">
      <c r="A31" t="s">
        <v>30</v>
      </c>
      <c r="B31" s="15">
        <v>3364</v>
      </c>
      <c r="D31" s="6">
        <f>SUM(B31-C31)</f>
        <v>3364</v>
      </c>
    </row>
    <row r="32" spans="1:10" x14ac:dyDescent="0.25">
      <c r="A32" s="16" t="s">
        <v>31</v>
      </c>
      <c r="B32" s="12">
        <f>SUM(B29:B31)</f>
        <v>32627</v>
      </c>
      <c r="C32" s="12">
        <f>SUM(C29:C31)</f>
        <v>38000</v>
      </c>
      <c r="D32" s="12">
        <f>SUM(D29:D30)</f>
        <v>-8737</v>
      </c>
      <c r="E32" s="9"/>
      <c r="F32" s="10">
        <f>SUM(F29:F30)</f>
        <v>45600</v>
      </c>
      <c r="G32" s="17">
        <f>SUM(B32/F32)</f>
        <v>0.71550438596491228</v>
      </c>
      <c r="J32" t="s">
        <v>11</v>
      </c>
    </row>
    <row r="33" spans="1:12" x14ac:dyDescent="0.25">
      <c r="A33" s="3" t="s">
        <v>32</v>
      </c>
      <c r="B33" s="6"/>
      <c r="C33" s="6"/>
      <c r="D33" s="6"/>
      <c r="F33" s="6"/>
      <c r="G33" s="13"/>
    </row>
    <row r="34" spans="1:12" x14ac:dyDescent="0.25">
      <c r="A34" t="s">
        <v>33</v>
      </c>
      <c r="B34" s="6">
        <v>1835</v>
      </c>
      <c r="C34" s="6">
        <v>1700</v>
      </c>
      <c r="D34" s="6">
        <f>SUM(B34-C34)</f>
        <v>135</v>
      </c>
      <c r="F34" s="6">
        <v>2100</v>
      </c>
      <c r="G34" s="7">
        <f t="shared" ref="G34:G39" si="2">SUM(B34/F34)</f>
        <v>0.87380952380952381</v>
      </c>
    </row>
    <row r="35" spans="1:12" x14ac:dyDescent="0.25">
      <c r="A35" t="s">
        <v>63</v>
      </c>
      <c r="B35" s="6">
        <v>10946</v>
      </c>
      <c r="C35" s="6">
        <v>5750</v>
      </c>
      <c r="D35" s="6">
        <f>SUM(B35-C35)</f>
        <v>5196</v>
      </c>
      <c r="E35" s="14"/>
      <c r="F35" s="6">
        <v>6500</v>
      </c>
      <c r="G35" s="7">
        <f t="shared" si="2"/>
        <v>1.6839999999999999</v>
      </c>
    </row>
    <row r="36" spans="1:12" x14ac:dyDescent="0.25">
      <c r="A36" s="51" t="s">
        <v>34</v>
      </c>
      <c r="B36" s="52">
        <f>SUM(B34:B35)</f>
        <v>12781</v>
      </c>
      <c r="C36" s="52">
        <f>SUM(C34:C35)</f>
        <v>7450</v>
      </c>
      <c r="D36" s="52">
        <f>SUM(D34:D35)</f>
        <v>5331</v>
      </c>
      <c r="E36" s="53"/>
      <c r="F36" s="52">
        <f>SUM(F34:F35)</f>
        <v>8600</v>
      </c>
      <c r="G36" s="54">
        <f t="shared" si="2"/>
        <v>1.4861627906976744</v>
      </c>
    </row>
    <row r="37" spans="1:12" x14ac:dyDescent="0.25">
      <c r="A37" t="s">
        <v>35</v>
      </c>
      <c r="B37" s="6">
        <v>5066</v>
      </c>
      <c r="C37" s="6">
        <v>5250</v>
      </c>
      <c r="D37" s="6">
        <f>SUM(B37-C37)</f>
        <v>-184</v>
      </c>
      <c r="F37" s="6">
        <v>6300</v>
      </c>
      <c r="G37" s="7">
        <f t="shared" si="2"/>
        <v>0.80412698412698413</v>
      </c>
    </row>
    <row r="38" spans="1:12" x14ac:dyDescent="0.25">
      <c r="A38" t="s">
        <v>36</v>
      </c>
      <c r="B38" s="15">
        <v>483</v>
      </c>
      <c r="C38">
        <v>500</v>
      </c>
      <c r="D38" s="6">
        <f>SUM(B38-C38)</f>
        <v>-17</v>
      </c>
      <c r="F38">
        <v>600</v>
      </c>
      <c r="G38" s="7">
        <f t="shared" si="2"/>
        <v>0.80500000000000005</v>
      </c>
    </row>
    <row r="39" spans="1:12" x14ac:dyDescent="0.25">
      <c r="A39" s="51" t="s">
        <v>37</v>
      </c>
      <c r="B39" s="52">
        <f>SUM(B37:B38)</f>
        <v>5549</v>
      </c>
      <c r="C39" s="52">
        <f>SUM(C37:C38)</f>
        <v>5750</v>
      </c>
      <c r="D39" s="52">
        <f>SUM(D37:D38)</f>
        <v>-201</v>
      </c>
      <c r="E39" s="53"/>
      <c r="F39" s="58">
        <f>SUM(F37:F38)</f>
        <v>6900</v>
      </c>
      <c r="G39" s="54">
        <f t="shared" si="2"/>
        <v>0.80420289855072469</v>
      </c>
    </row>
    <row r="40" spans="1:12" x14ac:dyDescent="0.25">
      <c r="A40" s="3" t="s">
        <v>38</v>
      </c>
    </row>
    <row r="41" spans="1:12" x14ac:dyDescent="0.25">
      <c r="A41" t="s">
        <v>39</v>
      </c>
      <c r="B41" s="15">
        <v>108</v>
      </c>
      <c r="C41" s="6">
        <v>100</v>
      </c>
      <c r="D41" s="6">
        <f>SUM(B41-C41)</f>
        <v>8</v>
      </c>
      <c r="F41" s="6">
        <v>150</v>
      </c>
      <c r="G41" s="7">
        <f>SUM(B41/F41)</f>
        <v>0.72</v>
      </c>
    </row>
    <row r="42" spans="1:12" ht="15.75" x14ac:dyDescent="0.25">
      <c r="A42" t="s">
        <v>40</v>
      </c>
      <c r="B42" s="5">
        <v>1116</v>
      </c>
      <c r="C42" s="6">
        <v>1200</v>
      </c>
      <c r="D42" s="6">
        <f>SUM(B42-C42)</f>
        <v>-84</v>
      </c>
      <c r="F42" s="6">
        <v>1400</v>
      </c>
      <c r="G42" s="7">
        <f>SUM(B42/F42)</f>
        <v>0.79714285714285715</v>
      </c>
    </row>
    <row r="43" spans="1:12" ht="15.75" x14ac:dyDescent="0.25">
      <c r="A43" t="s">
        <v>41</v>
      </c>
      <c r="B43" s="5">
        <v>2866</v>
      </c>
      <c r="C43" s="6">
        <v>3670</v>
      </c>
      <c r="D43" s="6">
        <f>SUM(B43-C43)</f>
        <v>-804</v>
      </c>
      <c r="F43" s="6">
        <v>4400</v>
      </c>
      <c r="G43" s="7">
        <f>SUM(B43/F43)</f>
        <v>0.65136363636363637</v>
      </c>
    </row>
    <row r="44" spans="1:12" ht="15.75" x14ac:dyDescent="0.25">
      <c r="A44" t="s">
        <v>42</v>
      </c>
      <c r="B44" s="5">
        <v>3683</v>
      </c>
      <c r="C44" s="6">
        <v>3600</v>
      </c>
      <c r="D44" s="6">
        <f>SUM(B44-C44)</f>
        <v>83</v>
      </c>
      <c r="F44" s="6">
        <v>4320</v>
      </c>
      <c r="G44" s="7">
        <f>SUM(B44/F44)</f>
        <v>0.8525462962962963</v>
      </c>
    </row>
    <row r="45" spans="1:12" x14ac:dyDescent="0.25">
      <c r="A45" s="18" t="s">
        <v>43</v>
      </c>
      <c r="B45" s="12">
        <f>SUM(B41:B44)</f>
        <v>7773</v>
      </c>
      <c r="C45" s="12">
        <f>SUM(C41:C44)</f>
        <v>8570</v>
      </c>
      <c r="D45" s="12">
        <f>SUM(D41:D44)</f>
        <v>-797</v>
      </c>
      <c r="E45" s="18"/>
      <c r="F45" s="18">
        <f>SUM(F41:F44)</f>
        <v>10270</v>
      </c>
      <c r="G45" s="17">
        <f>SUM(B45/F45)</f>
        <v>0.75686465433300876</v>
      </c>
    </row>
    <row r="46" spans="1:12" x14ac:dyDescent="0.25">
      <c r="A46" s="3" t="s">
        <v>44</v>
      </c>
      <c r="L46" t="s">
        <v>11</v>
      </c>
    </row>
    <row r="47" spans="1:12" ht="15.75" x14ac:dyDescent="0.25">
      <c r="A47" t="s">
        <v>45</v>
      </c>
      <c r="B47" s="5">
        <v>2605</v>
      </c>
      <c r="C47" s="6">
        <v>5280</v>
      </c>
      <c r="D47" s="6">
        <f>SUM(B47-C47)</f>
        <v>-2675</v>
      </c>
      <c r="F47" s="6">
        <v>6120</v>
      </c>
      <c r="G47" s="7">
        <f>SUM(B47/F47)</f>
        <v>0.42565359477124182</v>
      </c>
    </row>
    <row r="48" spans="1:12" ht="15.75" x14ac:dyDescent="0.25">
      <c r="A48" t="s">
        <v>46</v>
      </c>
      <c r="B48" s="5">
        <v>2001</v>
      </c>
      <c r="C48" s="6">
        <v>10110</v>
      </c>
      <c r="D48" s="6">
        <f>SUM(B48-C48)</f>
        <v>-8109</v>
      </c>
      <c r="F48" s="6">
        <v>13480</v>
      </c>
      <c r="G48" s="7">
        <f>SUM(B48/F48)</f>
        <v>0.14844213649851631</v>
      </c>
    </row>
    <row r="49" spans="1:10" ht="15.75" x14ac:dyDescent="0.25">
      <c r="A49" t="s">
        <v>47</v>
      </c>
      <c r="B49" s="5">
        <v>3272</v>
      </c>
      <c r="C49" s="6">
        <v>4300</v>
      </c>
      <c r="D49" s="6">
        <f>SUM(B49-C49)</f>
        <v>-1028</v>
      </c>
      <c r="F49" s="6">
        <v>5000</v>
      </c>
      <c r="G49" s="7">
        <f>SUM(B49/F49)</f>
        <v>0.65439999999999998</v>
      </c>
    </row>
    <row r="50" spans="1:10" ht="15.75" x14ac:dyDescent="0.25">
      <c r="A50" t="s">
        <v>48</v>
      </c>
      <c r="B50" s="5">
        <v>6821</v>
      </c>
      <c r="C50" s="6">
        <v>5300</v>
      </c>
      <c r="D50" s="6">
        <f>SUM(B50-C50)</f>
        <v>1521</v>
      </c>
      <c r="F50" s="6">
        <v>6500</v>
      </c>
      <c r="G50" s="7">
        <f>SUM(B50/F50)</f>
        <v>1.0493846153846154</v>
      </c>
    </row>
    <row r="51" spans="1:10" x14ac:dyDescent="0.25">
      <c r="A51" s="19" t="s">
        <v>49</v>
      </c>
      <c r="B51" s="20">
        <f>SUM(B47:B50)</f>
        <v>14699</v>
      </c>
      <c r="C51" s="20">
        <f>SUM(C47:C50)</f>
        <v>24990</v>
      </c>
      <c r="D51" s="20">
        <f>SUM(D47:D50)</f>
        <v>-10291</v>
      </c>
      <c r="E51" s="20"/>
      <c r="F51" s="20">
        <f>SUM(F47:F50)</f>
        <v>31100</v>
      </c>
      <c r="G51" s="7">
        <f>SUM(B51/F51)</f>
        <v>0.47263665594855303</v>
      </c>
    </row>
    <row r="52" spans="1:10" ht="15.75" x14ac:dyDescent="0.25">
      <c r="A52" s="21" t="s">
        <v>50</v>
      </c>
      <c r="B52" s="5"/>
      <c r="C52" s="22">
        <v>100</v>
      </c>
      <c r="D52" s="6">
        <f t="shared" ref="D52:D57" si="3">SUM(B52-C52)</f>
        <v>-100</v>
      </c>
      <c r="E52" s="5"/>
      <c r="F52" s="6">
        <v>200</v>
      </c>
      <c r="G52" s="23"/>
    </row>
    <row r="53" spans="1:10" ht="15.75" x14ac:dyDescent="0.25">
      <c r="A53" s="21" t="s">
        <v>51</v>
      </c>
      <c r="B53" s="5"/>
      <c r="C53" s="22">
        <v>500</v>
      </c>
      <c r="D53" s="6">
        <f t="shared" si="3"/>
        <v>-500</v>
      </c>
      <c r="E53" s="5"/>
      <c r="F53" s="24">
        <v>500</v>
      </c>
      <c r="G53" s="7"/>
      <c r="I53" s="33"/>
    </row>
    <row r="54" spans="1:10" ht="15.75" x14ac:dyDescent="0.25">
      <c r="A54" s="21" t="s">
        <v>52</v>
      </c>
      <c r="B54" s="5">
        <v>624</v>
      </c>
      <c r="C54" s="5">
        <v>500</v>
      </c>
      <c r="D54" s="6">
        <f t="shared" si="3"/>
        <v>124</v>
      </c>
      <c r="E54" s="25"/>
      <c r="F54" s="5">
        <v>500</v>
      </c>
      <c r="G54" s="7"/>
      <c r="I54" s="33"/>
    </row>
    <row r="55" spans="1:10" ht="15.75" x14ac:dyDescent="0.25">
      <c r="A55" s="21" t="s">
        <v>53</v>
      </c>
      <c r="B55" s="15">
        <v>-155</v>
      </c>
      <c r="D55" s="6">
        <f t="shared" si="3"/>
        <v>-155</v>
      </c>
      <c r="E55" s="25"/>
      <c r="F55" s="5"/>
      <c r="G55" s="7"/>
    </row>
    <row r="56" spans="1:10" ht="15.75" x14ac:dyDescent="0.25">
      <c r="A56" s="60" t="s">
        <v>54</v>
      </c>
      <c r="B56" s="26">
        <f>SUM(B52:B55)</f>
        <v>469</v>
      </c>
      <c r="C56" s="59">
        <f>SUM(C52:C55)</f>
        <v>1100</v>
      </c>
      <c r="D56" s="12">
        <f t="shared" si="3"/>
        <v>-631</v>
      </c>
      <c r="E56" s="18"/>
      <c r="F56" s="27">
        <f>SUM(F52:F55)</f>
        <v>1200</v>
      </c>
      <c r="G56" s="28"/>
    </row>
    <row r="57" spans="1:10" x14ac:dyDescent="0.25">
      <c r="A57" s="34" t="s">
        <v>55</v>
      </c>
      <c r="B57" s="35">
        <f>SUM(B25+B27+B32+B36+B39+B45+B51+B56)</f>
        <v>97856</v>
      </c>
      <c r="C57" s="35">
        <f>SUM(C25+C27+C32+C36+C39+C45+C51+C56)</f>
        <v>104905</v>
      </c>
      <c r="D57" s="36">
        <f t="shared" si="3"/>
        <v>-7049</v>
      </c>
      <c r="E57" s="35"/>
      <c r="F57" s="35">
        <f>SUM(F25+F27+F32+F36+F39+F45+F51+F56)</f>
        <v>129670</v>
      </c>
      <c r="G57" s="37">
        <f>SUM(B57/F57)</f>
        <v>0.7546541220020051</v>
      </c>
      <c r="J57" s="32"/>
    </row>
    <row r="58" spans="1:10" x14ac:dyDescent="0.25">
      <c r="A58" s="34" t="s">
        <v>19</v>
      </c>
      <c r="B58" s="38">
        <f>SUM(B14)</f>
        <v>90458</v>
      </c>
      <c r="C58" s="38">
        <f>SUM(C14)</f>
        <v>106340</v>
      </c>
      <c r="D58" s="36">
        <f>SUM(B58-C58)</f>
        <v>-15882</v>
      </c>
      <c r="E58" s="39"/>
      <c r="F58" s="38">
        <f>SUM(F14)</f>
        <v>124740</v>
      </c>
      <c r="G58" s="39"/>
      <c r="J58" s="32"/>
    </row>
    <row r="60" spans="1:10" x14ac:dyDescent="0.25">
      <c r="A60" s="55" t="s">
        <v>56</v>
      </c>
      <c r="B60" s="47">
        <f>SUM(B58-B57)</f>
        <v>-7398</v>
      </c>
      <c r="C60" s="47">
        <f>SUM(C58-C57)</f>
        <v>1435</v>
      </c>
      <c r="D60" s="47">
        <f>SUM(D58-D57)</f>
        <v>-8833</v>
      </c>
      <c r="E60" s="47"/>
      <c r="F60" s="47">
        <v>-5000</v>
      </c>
      <c r="G60" s="56"/>
    </row>
  </sheetData>
  <pageMargins left="0.25" right="0.25" top="0.75" bottom="0.75" header="0.3" footer="0.3"/>
  <pageSetup orientation="portrait" r:id="rId1"/>
  <rowBreaks count="1" manualBreakCount="1">
    <brk id="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Schwarz</dc:creator>
  <cp:lastModifiedBy>Richard Schwarz</cp:lastModifiedBy>
  <cp:lastPrinted>2024-02-14T15:29:18Z</cp:lastPrinted>
  <dcterms:created xsi:type="dcterms:W3CDTF">2024-01-09T18:58:04Z</dcterms:created>
  <dcterms:modified xsi:type="dcterms:W3CDTF">2024-02-14T23:02:54Z</dcterms:modified>
</cp:coreProperties>
</file>